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TUDIO\BCG Srls\BERTONI\SLIDE MEETING INGEGNERI\2024\"/>
    </mc:Choice>
  </mc:AlternateContent>
  <xr:revisionPtr revIDLastSave="0" documentId="13_ncr:1_{9BE5A80C-26EB-4CEF-99A2-4362BD8C1BF6}" xr6:coauthVersionLast="47" xr6:coauthVersionMax="47" xr10:uidLastSave="{00000000-0000-0000-0000-000000000000}"/>
  <bookViews>
    <workbookView xWindow="-120" yWindow="-120" windowWidth="29040" windowHeight="15720" xr2:uid="{D32C01E2-FE34-48B0-AC0E-FB85C4EB1C48}"/>
  </bookViews>
  <sheets>
    <sheet name="Foglio1" sheetId="1" r:id="rId1"/>
    <sheet name="Foglio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6" i="1"/>
  <c r="C7" i="1"/>
  <c r="C12" i="1"/>
  <c r="C5" i="1"/>
  <c r="M4" i="1"/>
  <c r="M5" i="1"/>
  <c r="W12" i="1"/>
  <c r="W7" i="1" s="1"/>
  <c r="M7" i="1"/>
  <c r="M6" i="1"/>
  <c r="C23" i="1"/>
  <c r="C19" i="1"/>
  <c r="C17" i="1"/>
  <c r="C21" i="1"/>
  <c r="W2" i="1"/>
  <c r="W3" i="1"/>
  <c r="M12" i="1"/>
  <c r="M3" i="1"/>
  <c r="M2" i="1"/>
  <c r="C3" i="1"/>
  <c r="C2" i="1"/>
  <c r="W4" i="1" l="1"/>
  <c r="W5" i="1" s="1"/>
  <c r="W6" i="1"/>
  <c r="M8" i="1"/>
  <c r="M10" i="1" s="1"/>
  <c r="M14" i="1" s="1"/>
  <c r="C8" i="1"/>
  <c r="C10" i="1" s="1"/>
  <c r="C14" i="1" s="1"/>
  <c r="W8" i="1" l="1"/>
  <c r="W10" i="1" s="1"/>
  <c r="W14" i="1" s="1"/>
</calcChain>
</file>

<file path=xl/sharedStrings.xml><?xml version="1.0" encoding="utf-8"?>
<sst xmlns="http://schemas.openxmlformats.org/spreadsheetml/2006/main" count="48" uniqueCount="21">
  <si>
    <t>IRPEF 2024 scaglioni da Dlgs 216/2023</t>
  </si>
  <si>
    <t>Aliquote </t>
  </si>
  <si>
    <t>da 0 a 28.000 euro</t>
  </si>
  <si>
    <t>da 28.001 a 50.000</t>
  </si>
  <si>
    <t>oltre 50.000</t>
  </si>
  <si>
    <t>€</t>
  </si>
  <si>
    <t>tot tassazione su reddito netto da p.iva di 85.000</t>
  </si>
  <si>
    <t>adizionale regionale</t>
  </si>
  <si>
    <t>addizionale comunale (dipende dal Comune di residenza)</t>
  </si>
  <si>
    <t>totale irpef+addizionali</t>
  </si>
  <si>
    <t xml:space="preserve">REGIME FORFETTARIO (non start up) </t>
  </si>
  <si>
    <t>netto dopo fiscalità forfettaria</t>
  </si>
  <si>
    <t>netto dopo fiscalità ordinaria</t>
  </si>
  <si>
    <t>inarcassa soggettivo</t>
  </si>
  <si>
    <t>netto dopo fiscalità forfettaria e dopo soggettivo INARCASSA</t>
  </si>
  <si>
    <t>netto dopo fiscalità ordinaria e dopo soggettivo INARCASSA</t>
  </si>
  <si>
    <t>di reddito netto da p.iva non forfettaria</t>
  </si>
  <si>
    <t>inarcassa soggettivo*</t>
  </si>
  <si>
    <t>*massimale inarcassa 142.650€</t>
  </si>
  <si>
    <t>tot tassazione su reddito netto da p.iva di 150.000</t>
  </si>
  <si>
    <t>tot tassazione su reddito netto da p.iva di 130.000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</si>
</sst>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rgb="FF212529"/>
      <name val="Karla"/>
    </font>
    <font>
      <b/>
      <sz val="11"/>
      <color rgb="FFFF0000"/>
      <name val="Calibri"/>
      <family val="2"/>
      <scheme val="minor"/>
    </font>
    <font>
      <b/>
      <sz val="10"/>
      <name val="Karla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3" borderId="1" xfId="0" applyFont="1" applyFill="1" applyBorder="1" applyAlignment="1">
      <alignment vertical="center" wrapText="1"/>
    </xf>
    <xf numFmtId="164" fontId="0" fillId="0" borderId="1" xfId="0" applyNumberFormat="1" applyBorder="1"/>
    <xf numFmtId="164" fontId="0" fillId="3" borderId="1" xfId="0" applyNumberFormat="1" applyFill="1" applyBorder="1"/>
    <xf numFmtId="164" fontId="0" fillId="0" borderId="0" xfId="0" applyNumberFormat="1"/>
    <xf numFmtId="9" fontId="1" fillId="2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0" fontId="0" fillId="0" borderId="0" xfId="0" applyNumberFormat="1" applyAlignment="1">
      <alignment horizontal="center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164" fontId="5" fillId="3" borderId="1" xfId="0" applyNumberFormat="1" applyFont="1" applyFill="1" applyBorder="1"/>
    <xf numFmtId="0" fontId="2" fillId="3" borderId="0" xfId="0" applyFont="1" applyFill="1" applyAlignment="1">
      <alignment wrapText="1"/>
    </xf>
    <xf numFmtId="164" fontId="2" fillId="3" borderId="0" xfId="0" applyNumberFormat="1" applyFont="1" applyFill="1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CD435-FA15-4178-A5AD-73C5642D0AA3}">
  <dimension ref="A1:Y23"/>
  <sheetViews>
    <sheetView tabSelected="1" workbookViewId="0">
      <selection activeCell="C5" sqref="C5"/>
    </sheetView>
  </sheetViews>
  <sheetFormatPr defaultRowHeight="15" x14ac:dyDescent="0.25"/>
  <cols>
    <col min="1" max="1" width="35.85546875" customWidth="1"/>
    <col min="2" max="2" width="19" customWidth="1"/>
    <col min="3" max="3" width="10.5703125" bestFit="1" customWidth="1"/>
    <col min="11" max="11" width="44.85546875" customWidth="1"/>
    <col min="13" max="13" width="20.42578125" customWidth="1"/>
    <col min="21" max="21" width="20.140625" customWidth="1"/>
    <col min="23" max="23" width="30.7109375" customWidth="1"/>
  </cols>
  <sheetData>
    <row r="1" spans="1:25" ht="49.5" customHeight="1" x14ac:dyDescent="0.25">
      <c r="A1" s="2" t="s">
        <v>0</v>
      </c>
      <c r="B1" s="2" t="s">
        <v>1</v>
      </c>
      <c r="C1" s="4" t="s">
        <v>5</v>
      </c>
      <c r="K1" s="2" t="s">
        <v>0</v>
      </c>
      <c r="L1" s="2" t="s">
        <v>1</v>
      </c>
      <c r="M1" s="4" t="s">
        <v>5</v>
      </c>
      <c r="O1" s="19">
        <v>150000</v>
      </c>
      <c r="P1" t="s">
        <v>16</v>
      </c>
      <c r="U1" s="2" t="s">
        <v>0</v>
      </c>
      <c r="V1" s="2" t="s">
        <v>1</v>
      </c>
      <c r="W1" s="4" t="s">
        <v>5</v>
      </c>
      <c r="Y1" s="19">
        <v>130000</v>
      </c>
    </row>
    <row r="2" spans="1:25" ht="40.5" x14ac:dyDescent="0.25">
      <c r="A2" s="1" t="s">
        <v>2</v>
      </c>
      <c r="B2" s="10">
        <v>0.23</v>
      </c>
      <c r="C2" s="7">
        <f>28000*23%</f>
        <v>6440</v>
      </c>
      <c r="K2" s="1" t="s">
        <v>2</v>
      </c>
      <c r="L2" s="10">
        <v>0.23</v>
      </c>
      <c r="M2" s="7">
        <f>28000*23%</f>
        <v>6440</v>
      </c>
      <c r="U2" s="1" t="s">
        <v>2</v>
      </c>
      <c r="V2" s="10">
        <v>0.23</v>
      </c>
      <c r="W2" s="7">
        <f>28000*23%</f>
        <v>6440</v>
      </c>
    </row>
    <row r="3" spans="1:25" ht="40.5" x14ac:dyDescent="0.25">
      <c r="A3" s="1" t="s">
        <v>3</v>
      </c>
      <c r="B3" s="10">
        <v>0.35</v>
      </c>
      <c r="C3" s="7">
        <f>(50000-28000)*35%</f>
        <v>7699.9999999999991</v>
      </c>
      <c r="K3" s="1" t="s">
        <v>3</v>
      </c>
      <c r="L3" s="10">
        <v>0.35</v>
      </c>
      <c r="M3" s="7">
        <f>(50000-28000)*35%</f>
        <v>7699.9999999999991</v>
      </c>
      <c r="U3" s="1" t="s">
        <v>3</v>
      </c>
      <c r="V3" s="10">
        <v>0.35</v>
      </c>
      <c r="W3" s="7">
        <f>(50000-28000)*35%</f>
        <v>7699.9999999999991</v>
      </c>
    </row>
    <row r="4" spans="1:25" ht="27" x14ac:dyDescent="0.25">
      <c r="A4" s="1" t="s">
        <v>4</v>
      </c>
      <c r="B4" s="10">
        <v>0.43</v>
      </c>
      <c r="C4" s="7">
        <f>(85000-50000-C12)*43%</f>
        <v>9750.25</v>
      </c>
      <c r="K4" s="1" t="s">
        <v>4</v>
      </c>
      <c r="L4" s="10">
        <v>0.43</v>
      </c>
      <c r="M4" s="7">
        <f>(O1-50000-M12)*43%</f>
        <v>34105.772499999999</v>
      </c>
      <c r="U4" s="1" t="s">
        <v>4</v>
      </c>
      <c r="V4" s="10">
        <v>0.43</v>
      </c>
      <c r="W4" s="7">
        <f>(Y1-50000-W12)*43%</f>
        <v>26294.5</v>
      </c>
    </row>
    <row r="5" spans="1:25" ht="46.5" customHeight="1" x14ac:dyDescent="0.25">
      <c r="A5" s="6" t="s">
        <v>6</v>
      </c>
      <c r="B5" s="4"/>
      <c r="C5" s="8">
        <f>C2+C3+C4</f>
        <v>23890.25</v>
      </c>
      <c r="K5" s="6" t="s">
        <v>19</v>
      </c>
      <c r="L5" s="4"/>
      <c r="M5" s="8">
        <f>M2+M3+M4</f>
        <v>48245.772499999999</v>
      </c>
      <c r="U5" s="6" t="s">
        <v>20</v>
      </c>
      <c r="V5" s="4"/>
      <c r="W5" s="8">
        <f>W2+W3+W4</f>
        <v>40434.5</v>
      </c>
    </row>
    <row r="6" spans="1:25" ht="54" x14ac:dyDescent="0.25">
      <c r="A6" s="1" t="s">
        <v>7</v>
      </c>
      <c r="B6" s="11">
        <v>2.3300000000000001E-2</v>
      </c>
      <c r="C6" s="7">
        <f>(85000-C12)*B6</f>
        <v>1693.3275000000001</v>
      </c>
      <c r="K6" s="1" t="s">
        <v>7</v>
      </c>
      <c r="L6" s="11">
        <v>2.3300000000000001E-2</v>
      </c>
      <c r="M6" s="7">
        <f>(O1-M12)*L6</f>
        <v>3013.056975</v>
      </c>
      <c r="U6" s="1" t="s">
        <v>7</v>
      </c>
      <c r="V6" s="11">
        <v>2.3300000000000001E-2</v>
      </c>
      <c r="W6" s="7">
        <f>(Y1-W12)*V6</f>
        <v>2589.7950000000001</v>
      </c>
    </row>
    <row r="7" spans="1:25" ht="48" customHeight="1" x14ac:dyDescent="0.25">
      <c r="A7" s="1" t="s">
        <v>8</v>
      </c>
      <c r="B7" s="11">
        <v>8.0000000000000002E-3</v>
      </c>
      <c r="C7" s="7">
        <f>(85000-C12)*B7</f>
        <v>581.4</v>
      </c>
      <c r="K7" s="1" t="s">
        <v>8</v>
      </c>
      <c r="L7" s="11">
        <v>8.0000000000000002E-3</v>
      </c>
      <c r="M7" s="7">
        <f>(O1-M12)*L7</f>
        <v>1034.5260000000001</v>
      </c>
      <c r="U7" s="1" t="s">
        <v>8</v>
      </c>
      <c r="V7" s="11">
        <v>8.0000000000000002E-3</v>
      </c>
      <c r="W7" s="7">
        <f>(Y1-W12)*V7</f>
        <v>889.2</v>
      </c>
    </row>
    <row r="8" spans="1:25" ht="40.5" x14ac:dyDescent="0.25">
      <c r="A8" s="14" t="s">
        <v>9</v>
      </c>
      <c r="B8" s="15"/>
      <c r="C8" s="16">
        <f>C5+C6+C7</f>
        <v>26164.977500000001</v>
      </c>
      <c r="K8" s="14" t="s">
        <v>9</v>
      </c>
      <c r="L8" s="15"/>
      <c r="M8" s="16">
        <f>M5+M6+M7</f>
        <v>52293.355474999997</v>
      </c>
      <c r="U8" s="14" t="s">
        <v>9</v>
      </c>
      <c r="V8" s="15"/>
      <c r="W8" s="16">
        <f>W5+W6+W7</f>
        <v>43913.494999999995</v>
      </c>
    </row>
    <row r="9" spans="1:25" x14ac:dyDescent="0.25">
      <c r="B9" s="3"/>
      <c r="L9" s="3"/>
      <c r="V9" s="3"/>
    </row>
    <row r="10" spans="1:25" x14ac:dyDescent="0.25">
      <c r="A10" t="s">
        <v>12</v>
      </c>
      <c r="B10" s="3"/>
      <c r="C10" s="9">
        <f>85000-C8</f>
        <v>58835.022499999999</v>
      </c>
      <c r="K10" t="s">
        <v>12</v>
      </c>
      <c r="L10" s="3"/>
      <c r="M10" s="9">
        <f>O1-M8</f>
        <v>97706.644525000011</v>
      </c>
      <c r="U10" t="s">
        <v>12</v>
      </c>
      <c r="V10" s="3"/>
      <c r="W10" s="9">
        <f>Y1-W8</f>
        <v>86086.505000000005</v>
      </c>
    </row>
    <row r="11" spans="1:25" x14ac:dyDescent="0.25">
      <c r="B11" s="3"/>
      <c r="C11" s="9"/>
      <c r="L11" s="3"/>
      <c r="M11" s="9"/>
      <c r="V11" s="3"/>
      <c r="W11" s="9"/>
    </row>
    <row r="12" spans="1:25" x14ac:dyDescent="0.25">
      <c r="A12" t="s">
        <v>13</v>
      </c>
      <c r="B12" s="13">
        <v>0.14499999999999999</v>
      </c>
      <c r="C12" s="9">
        <f>85000*B12</f>
        <v>12325</v>
      </c>
      <c r="K12" t="s">
        <v>17</v>
      </c>
      <c r="L12" s="13">
        <v>0.14499999999999999</v>
      </c>
      <c r="M12" s="9">
        <f>142650*L12</f>
        <v>20684.25</v>
      </c>
      <c r="O12" t="s">
        <v>18</v>
      </c>
      <c r="U12" t="s">
        <v>17</v>
      </c>
      <c r="V12" s="13">
        <v>0.14499999999999999</v>
      </c>
      <c r="W12" s="9">
        <f>Y1*14.5%</f>
        <v>18850</v>
      </c>
      <c r="Y12" t="s">
        <v>18</v>
      </c>
    </row>
    <row r="13" spans="1:25" x14ac:dyDescent="0.25">
      <c r="B13" s="13"/>
      <c r="C13" s="9"/>
    </row>
    <row r="14" spans="1:25" ht="81" customHeight="1" x14ac:dyDescent="0.25">
      <c r="A14" s="17" t="s">
        <v>15</v>
      </c>
      <c r="B14" s="3"/>
      <c r="C14" s="18">
        <f>C10-C12</f>
        <v>46510.022499999999</v>
      </c>
      <c r="K14" s="17" t="s">
        <v>15</v>
      </c>
      <c r="L14" s="3"/>
      <c r="M14" s="18">
        <f>M10-M12</f>
        <v>77022.394525000011</v>
      </c>
      <c r="U14" s="17" t="s">
        <v>15</v>
      </c>
      <c r="V14" s="3"/>
      <c r="W14" s="18">
        <f>W10-W12</f>
        <v>67236.505000000005</v>
      </c>
    </row>
    <row r="15" spans="1:25" x14ac:dyDescent="0.25">
      <c r="B15" s="3"/>
    </row>
    <row r="16" spans="1:25" x14ac:dyDescent="0.25">
      <c r="A16" s="1" t="s">
        <v>10</v>
      </c>
      <c r="B16" s="2" t="s">
        <v>1</v>
      </c>
      <c r="C16" s="4" t="s">
        <v>5</v>
      </c>
    </row>
    <row r="17" spans="1:3" x14ac:dyDescent="0.25">
      <c r="A17" s="5">
        <v>85000</v>
      </c>
      <c r="B17" s="12">
        <v>0.15</v>
      </c>
      <c r="C17" s="7">
        <f>((A17*78%)-C21)*B17</f>
        <v>8502.9750000000004</v>
      </c>
    </row>
    <row r="19" spans="1:3" x14ac:dyDescent="0.25">
      <c r="A19" t="s">
        <v>11</v>
      </c>
      <c r="C19" s="9">
        <f>85000-C17</f>
        <v>76497.024999999994</v>
      </c>
    </row>
    <row r="21" spans="1:3" x14ac:dyDescent="0.25">
      <c r="A21" t="s">
        <v>13</v>
      </c>
      <c r="B21" s="13">
        <v>0.14499999999999999</v>
      </c>
      <c r="C21" s="9">
        <f>(85000*78%)*B21</f>
        <v>9613.5</v>
      </c>
    </row>
    <row r="23" spans="1:3" ht="30" x14ac:dyDescent="0.25">
      <c r="A23" s="17" t="s">
        <v>14</v>
      </c>
      <c r="C23" s="18">
        <f>C19-C21</f>
        <v>66883.524999999994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82412-77B0-4AE0-B98B-8A81E8CEF722}">
  <dimension ref="A1"/>
  <sheetViews>
    <sheetView workbookViewId="0">
      <selection sqref="A1:E14"/>
    </sheetView>
  </sheetViews>
  <sheetFormatPr defaultRowHeight="15" x14ac:dyDescent="0.25"/>
  <cols>
    <col min="3" max="3" width="18.71093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Gianluca Bertoni</dc:creator>
  <cp:lastModifiedBy>Gianluca Bertoni</cp:lastModifiedBy>
  <dcterms:created xsi:type="dcterms:W3CDTF">2024-03-11T09:57:51Z</dcterms:created>
  <dcterms:modified xsi:type="dcterms:W3CDTF">2024-03-12T09:50:39Z</dcterms:modified>
</cp:coreProperties>
</file>